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bancosec-my.sharepoint.com/personal/lgodoy_superbancos_gob_ec/Documents/Documentos/CAF/REUNION 07 FEBRERO 2024/MATERIAL A ENVIAR A EC/FINAL/"/>
    </mc:Choice>
  </mc:AlternateContent>
  <xr:revisionPtr revIDLastSave="25" documentId="11_C77C61128B5FCC540B27040B80755A614912B53A" xr6:coauthVersionLast="47" xr6:coauthVersionMax="47" xr10:uidLastSave="{2FD2CE4B-7351-441A-A12A-08EF0D41B70B}"/>
  <bookViews>
    <workbookView xWindow="-110" yWindow="-110" windowWidth="19420" windowHeight="10420" xr2:uid="{00000000-000D-0000-FFFF-FFFF00000000}"/>
  </bookViews>
  <sheets>
    <sheet name="1" sheetId="1" r:id="rId1"/>
    <sheet name="2" sheetId="2" r:id="rId2"/>
    <sheet name="3" sheetId="4" r:id="rId3"/>
    <sheet name="4-5-6" sheetId="5" r:id="rId4"/>
  </sheets>
  <definedNames>
    <definedName name="_xlnm._FilterDatabase" localSheetId="3" hidden="1">'4-5-6'!$B$4:$I$29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5" l="1"/>
  <c r="N17" i="5"/>
  <c r="N16" i="5"/>
  <c r="N15" i="5"/>
  <c r="N14" i="5"/>
  <c r="N13" i="5"/>
  <c r="N12" i="5"/>
  <c r="N9" i="5"/>
  <c r="N8" i="5"/>
  <c r="N7" i="5"/>
  <c r="N6" i="5"/>
  <c r="N5" i="5"/>
  <c r="H32" i="5"/>
  <c r="M17" i="5"/>
  <c r="M16" i="5"/>
  <c r="M15" i="5"/>
  <c r="M14" i="5"/>
  <c r="M13" i="5"/>
  <c r="M12" i="5"/>
  <c r="M9" i="5"/>
  <c r="M8" i="5"/>
  <c r="M7" i="5"/>
  <c r="M6" i="5"/>
  <c r="M5" i="5"/>
  <c r="L17" i="4"/>
  <c r="L16" i="4"/>
  <c r="L15" i="4"/>
  <c r="L14" i="4"/>
  <c r="L13" i="4"/>
  <c r="L12" i="4"/>
  <c r="L9" i="4"/>
  <c r="L8" i="4"/>
  <c r="L7" i="4"/>
  <c r="L6" i="4"/>
  <c r="L5" i="4"/>
  <c r="H32" i="4"/>
  <c r="C31" i="2"/>
  <c r="E18" i="1"/>
  <c r="E20" i="1" s="1"/>
</calcChain>
</file>

<file path=xl/sharedStrings.xml><?xml version="1.0" encoding="utf-8"?>
<sst xmlns="http://schemas.openxmlformats.org/spreadsheetml/2006/main" count="328" uniqueCount="47">
  <si>
    <t>Metodología cálculo IBF</t>
  </si>
  <si>
    <t>Respuesta encuesta</t>
  </si>
  <si>
    <t>Valor respuesta</t>
  </si>
  <si>
    <t>NO</t>
  </si>
  <si>
    <t>SI</t>
  </si>
  <si>
    <t>TOTAL</t>
  </si>
  <si>
    <r>
      <rPr>
        <sz val="10"/>
        <color rgb="FF000000"/>
        <rFont val="Calibri"/>
        <family val="2"/>
      </rPr>
      <t xml:space="preserve">Toma el valor de 1 si la respuesta es </t>
    </r>
    <r>
      <rPr>
        <b/>
        <sz val="10"/>
        <color rgb="FF000000"/>
        <rFont val="Calibri"/>
        <family val="2"/>
      </rPr>
      <t>“No” ha estado en una situación en que sus ingresos no alcanzan para cubrir sus gastos en el último año;</t>
    </r>
    <r>
      <rPr>
        <sz val="10"/>
        <color theme="1"/>
        <rFont val="Calibri"/>
        <family val="2"/>
      </rPr>
      <t xml:space="preserve"> </t>
    </r>
    <r>
      <rPr>
        <sz val="10"/>
        <color rgb="FF000000"/>
        <rFont val="Calibri"/>
        <family val="2"/>
      </rPr>
      <t>y 0 en cualquier otro caso.</t>
    </r>
  </si>
  <si>
    <r>
      <rPr>
        <sz val="10"/>
        <color rgb="FF000000"/>
        <rFont val="Calibri"/>
        <family val="2"/>
      </rPr>
      <t>Toma el valor de 1 si la respuesta a la afirmación</t>
    </r>
    <r>
      <rPr>
        <b/>
        <sz val="10"/>
        <color rgb="FF000000"/>
        <rFont val="Calibri"/>
        <family val="2"/>
      </rPr>
      <t xml:space="preserve"> “</t>
    </r>
    <r>
      <rPr>
        <b/>
        <sz val="10"/>
        <color theme="1"/>
        <rFont val="Calibri"/>
        <family val="2"/>
      </rPr>
      <t>Me preocupa pagar mis gastos de vida habituales”</t>
    </r>
    <r>
      <rPr>
        <sz val="10"/>
        <color theme="1"/>
        <rFont val="Calibri"/>
        <family val="2"/>
      </rPr>
      <t xml:space="preserve"> es “1 Nunca” o “2 Rara vez”; y 0 en cualquier otro caso.</t>
    </r>
  </si>
  <si>
    <r>
      <rPr>
        <sz val="10"/>
        <color rgb="FF000000"/>
        <rFont val="Calibri"/>
        <family val="2"/>
      </rPr>
      <t>Toma el valor de 1 si la respuesta a la afirmación</t>
    </r>
    <r>
      <rPr>
        <b/>
        <sz val="10"/>
        <color rgb="FF000000"/>
        <rFont val="Calibri"/>
        <family val="2"/>
      </rPr>
      <t xml:space="preserve"> “</t>
    </r>
    <r>
      <rPr>
        <b/>
        <sz val="10"/>
        <color theme="1"/>
        <rFont val="Calibri"/>
        <family val="2"/>
      </rPr>
      <t>Me queda dinero de sobra al final del mes”</t>
    </r>
    <r>
      <rPr>
        <sz val="10"/>
        <color theme="1"/>
        <rFont val="Calibri"/>
        <family val="2"/>
      </rPr>
      <t xml:space="preserve"> es “5 Siempre” o “4 A menudo”; y 0 en cualquier otro caso.</t>
    </r>
  </si>
  <si>
    <r>
      <rPr>
        <sz val="10"/>
        <color rgb="FF000000"/>
        <rFont val="Calibri"/>
        <family val="2"/>
      </rPr>
      <t>Toma el valor de 1 si la respuesta a la afirmación</t>
    </r>
    <r>
      <rPr>
        <b/>
        <sz val="10"/>
        <color rgb="FF000000"/>
        <rFont val="Calibri"/>
        <family val="2"/>
      </rPr>
      <t xml:space="preserve"> “</t>
    </r>
    <r>
      <rPr>
        <b/>
        <sz val="10"/>
        <color theme="1"/>
        <rFont val="Calibri"/>
        <family val="2"/>
      </rPr>
      <t>En este momento tengo demasiadas deudas”</t>
    </r>
    <r>
      <rPr>
        <sz val="10"/>
        <color theme="1"/>
        <rFont val="Calibri"/>
        <family val="2"/>
      </rPr>
      <t xml:space="preserve"> es “1 Completamente en desacuerdo” o “2 En desacuerdo”; y 0 en cualquier otro caso.</t>
    </r>
  </si>
  <si>
    <r>
      <rPr>
        <sz val="10"/>
        <color rgb="FF000000"/>
        <rFont val="Calibri"/>
        <family val="2"/>
      </rPr>
      <t>Toma el valor de 1 si la respuesta a la afirmación</t>
    </r>
    <r>
      <rPr>
        <b/>
        <sz val="10"/>
        <color rgb="FF000000"/>
        <rFont val="Calibri"/>
        <family val="2"/>
      </rPr>
      <t xml:space="preserve"> “</t>
    </r>
    <r>
      <rPr>
        <b/>
        <sz val="10"/>
        <color theme="1"/>
        <rFont val="Calibri"/>
        <family val="2"/>
      </rPr>
      <t>Mis finanzas controlan mi vida”</t>
    </r>
    <r>
      <rPr>
        <sz val="10"/>
        <color theme="1"/>
        <rFont val="Calibri"/>
        <family val="2"/>
      </rPr>
      <t xml:space="preserve"> es “1 Nunca” o “2 Rara vez”; y 0 en cualquier otro caso.</t>
    </r>
  </si>
  <si>
    <r>
      <rPr>
        <sz val="10"/>
        <color rgb="FF000000"/>
        <rFont val="Calibri"/>
        <family val="2"/>
      </rPr>
      <t xml:space="preserve">Toma el valor de 1 si la respuesta es que </t>
    </r>
    <r>
      <rPr>
        <b/>
        <sz val="10"/>
        <color rgb="FF000000"/>
        <rFont val="Calibri"/>
        <family val="2"/>
      </rPr>
      <t>puede cubrir sus gastos al menos 3 meses (opciones 4, 5 o 6);</t>
    </r>
    <r>
      <rPr>
        <sz val="10"/>
        <color rgb="FF000000"/>
        <rFont val="Calibri"/>
        <family val="2"/>
      </rPr>
      <t xml:space="preserve"> y 0 en cualquier otro caso.</t>
    </r>
  </si>
  <si>
    <r>
      <rPr>
        <sz val="10"/>
        <color rgb="FF000000"/>
        <rFont val="Calibri"/>
        <family val="2"/>
      </rPr>
      <t xml:space="preserve">Toma el valor de 1 si la respuesta es </t>
    </r>
    <r>
      <rPr>
        <b/>
        <sz val="10"/>
        <color rgb="FF000000"/>
        <rFont val="Calibri"/>
        <family val="2"/>
      </rPr>
      <t>“Sí” puede enfrentar un gasto imprevisto sin pedir un crédito o pedir ayuda a familiares o amigos;</t>
    </r>
    <r>
      <rPr>
        <sz val="10"/>
        <color rgb="FF000000"/>
        <rFont val="Calibri"/>
        <family val="2"/>
      </rPr>
      <t xml:space="preserve"> y 0 en cualquier otro caso.</t>
    </r>
  </si>
  <si>
    <r>
      <rPr>
        <sz val="10"/>
        <color rgb="FF000000"/>
        <rFont val="Calibri"/>
        <family val="2"/>
      </rPr>
      <t>Toma el valor de 1 si la respuesta a la afirmación</t>
    </r>
    <r>
      <rPr>
        <b/>
        <sz val="10"/>
        <color rgb="FF000000"/>
        <rFont val="Calibri"/>
        <family val="2"/>
      </rPr>
      <t xml:space="preserve"> “</t>
    </r>
    <r>
      <rPr>
        <b/>
        <sz val="10"/>
        <color theme="1"/>
        <rFont val="Calibri"/>
        <family val="2"/>
      </rPr>
      <t xml:space="preserve">Apenas me alcanza mi ingreso y el de mi hogar para sobrevivir” </t>
    </r>
    <r>
      <rPr>
        <sz val="10"/>
        <color theme="1"/>
        <rFont val="Calibri"/>
        <family val="2"/>
      </rPr>
      <t>es “1 Para nada” o “2”; y 0 en cualquier otro caso.</t>
    </r>
  </si>
  <si>
    <r>
      <rPr>
        <sz val="10"/>
        <color rgb="FF000000"/>
        <rFont val="Calibri"/>
        <family val="2"/>
      </rPr>
      <t>Toma el valor de 1 si la respuesta a la afirmación</t>
    </r>
    <r>
      <rPr>
        <b/>
        <sz val="10"/>
        <color rgb="FF000000"/>
        <rFont val="Calibri"/>
        <family val="2"/>
      </rPr>
      <t xml:space="preserve"> “</t>
    </r>
    <r>
      <rPr>
        <b/>
        <sz val="10"/>
        <color theme="1"/>
        <rFont val="Calibri"/>
        <family val="2"/>
      </rPr>
      <t>Mi situación financiera limita mi capacidad para hacer las cosas que son importantes para mí”</t>
    </r>
    <r>
      <rPr>
        <sz val="10"/>
        <color theme="1"/>
        <rFont val="Calibri"/>
        <family val="2"/>
      </rPr>
      <t xml:space="preserve"> es “1 Completamente en desacuerdo” o “2 En desacuerdo”; y 0 en cualquier otro caso.</t>
    </r>
  </si>
  <si>
    <r>
      <rPr>
        <sz val="10"/>
        <color rgb="FF000000"/>
        <rFont val="Calibri"/>
        <family val="2"/>
      </rPr>
      <t>Toma el valor de 1 si la respuesta a la afirmación</t>
    </r>
    <r>
      <rPr>
        <b/>
        <sz val="10"/>
        <color rgb="FF000000"/>
        <rFont val="Calibri"/>
        <family val="2"/>
      </rPr>
      <t xml:space="preserve"> “</t>
    </r>
    <r>
      <rPr>
        <b/>
        <sz val="10"/>
        <color theme="1"/>
        <rFont val="Calibri"/>
        <family val="2"/>
      </rPr>
      <t>Debido a mi situación financiera, siento que nunca conseguiré las cosas que quiero en la vida”</t>
    </r>
    <r>
      <rPr>
        <sz val="10"/>
        <color theme="1"/>
        <rFont val="Calibri"/>
        <family val="2"/>
      </rPr>
      <t xml:space="preserve"> es “1 Para nada” o “2”; y 0 en cualquier otro caso.</t>
    </r>
  </si>
  <si>
    <r>
      <rPr>
        <sz val="10"/>
        <color rgb="FF000000"/>
        <rFont val="Calibri"/>
        <family val="2"/>
      </rPr>
      <t xml:space="preserve">Toma el valor de 1 si la respuesta a la afirmación </t>
    </r>
    <r>
      <rPr>
        <b/>
        <sz val="10"/>
        <color rgb="FF000000"/>
        <rFont val="Calibri"/>
        <family val="2"/>
      </rPr>
      <t>“</t>
    </r>
    <r>
      <rPr>
        <b/>
        <sz val="10"/>
        <color theme="1"/>
        <rFont val="Calibri"/>
        <family val="2"/>
      </rPr>
      <t>Estoy satisfecho con mi situación financiera actual”</t>
    </r>
    <r>
      <rPr>
        <sz val="10"/>
        <color theme="1"/>
        <rFont val="Calibri"/>
        <family val="2"/>
      </rPr>
      <t xml:space="preserve"> es “5 Completamente de acuerdo” o “4 De acuerdo”; y 0 en cualquier otro caso.</t>
    </r>
  </si>
  <si>
    <r>
      <rPr>
        <sz val="10"/>
        <color rgb="FF000000"/>
        <rFont val="Calibri"/>
        <family val="2"/>
      </rPr>
      <t>Toma el valor de 1 si la respuesta a la afirmación</t>
    </r>
    <r>
      <rPr>
        <b/>
        <sz val="10"/>
        <color rgb="FF000000"/>
        <rFont val="Calibri"/>
        <family val="2"/>
      </rPr>
      <t xml:space="preserve"> “</t>
    </r>
    <r>
      <rPr>
        <b/>
        <sz val="10"/>
        <color theme="1"/>
        <rFont val="Calibri"/>
        <family val="2"/>
      </rPr>
      <t>Me preocupa que el dinero no dure</t>
    </r>
    <r>
      <rPr>
        <sz val="10"/>
        <color theme="1"/>
        <rFont val="Calibri"/>
        <family val="2"/>
      </rPr>
      <t>” es “1 Para nada” o “2”; y 0 en cualquier otro caso.</t>
    </r>
  </si>
  <si>
    <t>((Suma de las respuestas) x 100) / 12</t>
  </si>
  <si>
    <t>Participante</t>
  </si>
  <si>
    <t>IBF individual</t>
  </si>
  <si>
    <t>Género</t>
  </si>
  <si>
    <t>Nivel ingresos</t>
  </si>
  <si>
    <t>Población</t>
  </si>
  <si>
    <t>Grupo etario</t>
  </si>
  <si>
    <t>Nivel educación</t>
  </si>
  <si>
    <t>Urbano</t>
  </si>
  <si>
    <t>Rural</t>
  </si>
  <si>
    <t>Hombre</t>
  </si>
  <si>
    <t>Mujer</t>
  </si>
  <si>
    <t>Ingreso bajo</t>
  </si>
  <si>
    <t>Ingreso medio</t>
  </si>
  <si>
    <t>Ingreso alto</t>
  </si>
  <si>
    <t>Primaria</t>
  </si>
  <si>
    <t>Secundaria</t>
  </si>
  <si>
    <t>Superior</t>
  </si>
  <si>
    <t>18 a 24 años</t>
  </si>
  <si>
    <t>25 a 39 años</t>
  </si>
  <si>
    <t>40 o más</t>
  </si>
  <si>
    <t>IBF individual entrada</t>
  </si>
  <si>
    <t>IBF entrada</t>
  </si>
  <si>
    <t>Segmento público objetivo</t>
  </si>
  <si>
    <t>IBF PEF entrada</t>
  </si>
  <si>
    <t>IBF individual salida</t>
  </si>
  <si>
    <t>IBF PEF salida</t>
  </si>
  <si>
    <t>IBF salida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</si>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</sst>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9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1" fillId="7" borderId="0" xfId="0" applyFont="1" applyFill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1" fillId="10" borderId="0" xfId="0" applyFont="1" applyFill="1" applyAlignment="1">
      <alignment horizontal="center"/>
    </xf>
    <xf numFmtId="1" fontId="11" fillId="1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1" fillId="2" borderId="0" xfId="0" applyNumberFormat="1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1" fontId="0" fillId="4" borderId="2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0" fontId="12" fillId="6" borderId="8" xfId="0" applyFont="1" applyFill="1" applyBorder="1" applyAlignment="1">
      <alignment horizontal="center" vertical="center" wrapText="1"/>
    </xf>
    <xf numFmtId="1" fontId="0" fillId="6" borderId="9" xfId="0" applyNumberFormat="1" applyFill="1" applyBorder="1" applyAlignment="1">
      <alignment horizontal="center"/>
    </xf>
    <xf numFmtId="1" fontId="0" fillId="6" borderId="10" xfId="0" applyNumberFormat="1" applyFill="1" applyBorder="1" applyAlignment="1">
      <alignment horizontal="center"/>
    </xf>
    <xf numFmtId="1" fontId="0" fillId="6" borderId="11" xfId="0" applyNumberForma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3" xfId="0" applyNumberFormat="1" applyFill="1" applyBorder="1" applyAlignment="1">
      <alignment horizontal="center"/>
    </xf>
    <xf numFmtId="0" fontId="1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7299</xdr:colOff>
      <xdr:row>0</xdr:row>
      <xdr:rowOff>131379</xdr:rowOff>
    </xdr:from>
    <xdr:to>
      <xdr:col>2</xdr:col>
      <xdr:colOff>1444314</xdr:colOff>
      <xdr:row>3</xdr:row>
      <xdr:rowOff>51091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62835A-7EA0-8CBE-ACC7-232DA857EE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67893" b="6164"/>
        <a:stretch/>
      </xdr:blipFill>
      <xdr:spPr bwMode="auto">
        <a:xfrm>
          <a:off x="401437" y="131379"/>
          <a:ext cx="1648682" cy="46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</xdr:colOff>
      <xdr:row>0</xdr:row>
      <xdr:rowOff>7937</xdr:rowOff>
    </xdr:from>
    <xdr:to>
      <xdr:col>2</xdr:col>
      <xdr:colOff>497744</xdr:colOff>
      <xdr:row>2</xdr:row>
      <xdr:rowOff>109938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4432F5-4771-4BEE-A6AE-FF602AD6B9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67893" b="6164"/>
        <a:stretch/>
      </xdr:blipFill>
      <xdr:spPr bwMode="auto">
        <a:xfrm>
          <a:off x="404812" y="7937"/>
          <a:ext cx="1648682" cy="46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92932</xdr:colOff>
      <xdr:row>2</xdr:row>
      <xdr:rowOff>102001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9AD40E-5946-411E-A456-80F14E8A4F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67893" b="6164"/>
        <a:stretch/>
      </xdr:blipFill>
      <xdr:spPr bwMode="auto">
        <a:xfrm>
          <a:off x="396875" y="0"/>
          <a:ext cx="1648682" cy="46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0</xdr:rowOff>
    </xdr:from>
    <xdr:to>
      <xdr:col>3</xdr:col>
      <xdr:colOff>116744</xdr:colOff>
      <xdr:row>2</xdr:row>
      <xdr:rowOff>102001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C84E50-6ECF-4DBD-8DEA-52EFEDF8B7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67893" b="6164"/>
        <a:stretch/>
      </xdr:blipFill>
      <xdr:spPr bwMode="auto">
        <a:xfrm>
          <a:off x="420687" y="0"/>
          <a:ext cx="1648682" cy="46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E22"/>
  <sheetViews>
    <sheetView showGridLines="0" tabSelected="1" zoomScale="87" zoomScaleNormal="87" workbookViewId="0">
      <selection activeCell="C13" sqref="C13"/>
    </sheetView>
  </sheetViews>
  <sheetFormatPr baseColWidth="10" defaultRowHeight="14.5" x14ac:dyDescent="0.35"/>
  <cols>
    <col min="1" max="1" width="5.6328125" customWidth="1"/>
    <col min="2" max="2" width="3" customWidth="1"/>
    <col min="3" max="3" width="117.54296875" customWidth="1"/>
    <col min="4" max="4" width="10.54296875" customWidth="1"/>
    <col min="5" max="5" width="9.36328125" customWidth="1"/>
  </cols>
  <sheetData>
    <row r="5" spans="2:5" ht="29" customHeight="1" x14ac:dyDescent="0.35">
      <c r="B5" s="49" t="s">
        <v>0</v>
      </c>
      <c r="C5" s="49"/>
      <c r="D5" s="3" t="s">
        <v>1</v>
      </c>
      <c r="E5" s="3" t="s">
        <v>2</v>
      </c>
    </row>
    <row r="6" spans="2:5" ht="25" customHeight="1" x14ac:dyDescent="0.35">
      <c r="B6" s="5">
        <v>1</v>
      </c>
      <c r="C6" s="4" t="s">
        <v>6</v>
      </c>
      <c r="D6" s="6" t="s">
        <v>4</v>
      </c>
      <c r="E6" s="6">
        <v>0</v>
      </c>
    </row>
    <row r="7" spans="2:5" ht="25" customHeight="1" x14ac:dyDescent="0.35">
      <c r="B7" s="5">
        <v>2</v>
      </c>
      <c r="C7" s="4" t="s">
        <v>7</v>
      </c>
      <c r="D7" s="6">
        <v>3</v>
      </c>
      <c r="E7" s="6">
        <v>0</v>
      </c>
    </row>
    <row r="8" spans="2:5" ht="25" customHeight="1" x14ac:dyDescent="0.35">
      <c r="B8" s="5">
        <v>3</v>
      </c>
      <c r="C8" s="4" t="s">
        <v>8</v>
      </c>
      <c r="D8" s="6">
        <v>2</v>
      </c>
      <c r="E8" s="6">
        <v>0</v>
      </c>
    </row>
    <row r="9" spans="2:5" ht="25" customHeight="1" x14ac:dyDescent="0.35">
      <c r="B9" s="5">
        <v>4</v>
      </c>
      <c r="C9" s="4" t="s">
        <v>9</v>
      </c>
      <c r="D9" s="6">
        <v>3</v>
      </c>
      <c r="E9" s="6">
        <v>0</v>
      </c>
    </row>
    <row r="10" spans="2:5" ht="25" customHeight="1" x14ac:dyDescent="0.35">
      <c r="B10" s="5">
        <v>5</v>
      </c>
      <c r="C10" s="4" t="s">
        <v>10</v>
      </c>
      <c r="D10" s="6">
        <v>3</v>
      </c>
      <c r="E10" s="6">
        <v>0</v>
      </c>
    </row>
    <row r="11" spans="2:5" ht="25" customHeight="1" x14ac:dyDescent="0.35">
      <c r="B11" s="5">
        <v>6</v>
      </c>
      <c r="C11" s="4" t="s">
        <v>11</v>
      </c>
      <c r="D11" s="6">
        <v>4</v>
      </c>
      <c r="E11" s="6">
        <v>1</v>
      </c>
    </row>
    <row r="12" spans="2:5" ht="25" customHeight="1" x14ac:dyDescent="0.35">
      <c r="B12" s="5">
        <v>7</v>
      </c>
      <c r="C12" s="4" t="s">
        <v>12</v>
      </c>
      <c r="D12" s="6" t="s">
        <v>3</v>
      </c>
      <c r="E12" s="6">
        <v>0</v>
      </c>
    </row>
    <row r="13" spans="2:5" ht="25" customHeight="1" x14ac:dyDescent="0.35">
      <c r="B13" s="5">
        <v>8</v>
      </c>
      <c r="C13" s="4" t="s">
        <v>13</v>
      </c>
      <c r="D13" s="6">
        <v>2</v>
      </c>
      <c r="E13" s="6">
        <v>1</v>
      </c>
    </row>
    <row r="14" spans="2:5" ht="25" customHeight="1" x14ac:dyDescent="0.35">
      <c r="B14" s="5">
        <v>9</v>
      </c>
      <c r="C14" s="4" t="s">
        <v>14</v>
      </c>
      <c r="D14" s="6">
        <v>3</v>
      </c>
      <c r="E14" s="6">
        <v>0</v>
      </c>
    </row>
    <row r="15" spans="2:5" ht="25" customHeight="1" x14ac:dyDescent="0.35">
      <c r="B15" s="5">
        <v>10</v>
      </c>
      <c r="C15" s="4" t="s">
        <v>15</v>
      </c>
      <c r="D15" s="6">
        <v>4</v>
      </c>
      <c r="E15" s="6">
        <v>0</v>
      </c>
    </row>
    <row r="16" spans="2:5" ht="25" customHeight="1" x14ac:dyDescent="0.35">
      <c r="B16" s="5">
        <v>11</v>
      </c>
      <c r="C16" s="4" t="s">
        <v>16</v>
      </c>
      <c r="D16" s="6">
        <v>2</v>
      </c>
      <c r="E16" s="6">
        <v>0</v>
      </c>
    </row>
    <row r="17" spans="2:5" ht="25" customHeight="1" x14ac:dyDescent="0.35">
      <c r="B17" s="5">
        <v>12</v>
      </c>
      <c r="C17" s="4" t="s">
        <v>17</v>
      </c>
      <c r="D17" s="6">
        <v>2</v>
      </c>
      <c r="E17" s="6">
        <v>1</v>
      </c>
    </row>
    <row r="18" spans="2:5" x14ac:dyDescent="0.35">
      <c r="D18" s="1" t="s">
        <v>5</v>
      </c>
      <c r="E18" s="1">
        <f>SUM(E6:E17)</f>
        <v>3</v>
      </c>
    </row>
    <row r="20" spans="2:5" ht="18.5" x14ac:dyDescent="0.45">
      <c r="D20" s="8" t="s">
        <v>20</v>
      </c>
      <c r="E20" s="9">
        <f>(E18*100)/12</f>
        <v>25</v>
      </c>
    </row>
    <row r="21" spans="2:5" ht="4.5" customHeight="1" x14ac:dyDescent="0.35"/>
    <row r="22" spans="2:5" x14ac:dyDescent="0.35">
      <c r="E22" s="7" t="s">
        <v>18</v>
      </c>
    </row>
  </sheetData>
  <mergeCells count="1">
    <mergeCell ref="B5:C5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C31"/>
  <sheetViews>
    <sheetView showGridLines="0" zoomScale="80" zoomScaleNormal="80" workbookViewId="0"/>
  </sheetViews>
  <sheetFormatPr baseColWidth="10" defaultRowHeight="14.5" x14ac:dyDescent="0.35"/>
  <cols>
    <col min="1" max="1" width="5.6328125" customWidth="1"/>
    <col min="2" max="2" width="16.6328125" customWidth="1"/>
    <col min="3" max="3" width="20.6328125" bestFit="1" customWidth="1"/>
  </cols>
  <sheetData>
    <row r="4" spans="2:3" ht="21" customHeight="1" x14ac:dyDescent="0.35">
      <c r="B4" s="10" t="s">
        <v>19</v>
      </c>
      <c r="C4" s="17" t="s">
        <v>39</v>
      </c>
    </row>
    <row r="5" spans="2:3" x14ac:dyDescent="0.35">
      <c r="B5" s="19">
        <v>1</v>
      </c>
      <c r="C5" s="20">
        <v>25</v>
      </c>
    </row>
    <row r="6" spans="2:3" x14ac:dyDescent="0.35">
      <c r="B6" s="2">
        <v>2</v>
      </c>
      <c r="C6" s="13">
        <v>30</v>
      </c>
    </row>
    <row r="7" spans="2:3" x14ac:dyDescent="0.35">
      <c r="B7" s="2">
        <v>3</v>
      </c>
      <c r="C7" s="13">
        <v>20</v>
      </c>
    </row>
    <row r="8" spans="2:3" x14ac:dyDescent="0.35">
      <c r="B8" s="2">
        <v>4</v>
      </c>
      <c r="C8" s="13">
        <v>50</v>
      </c>
    </row>
    <row r="9" spans="2:3" x14ac:dyDescent="0.35">
      <c r="B9" s="2">
        <v>5</v>
      </c>
      <c r="C9" s="13">
        <v>75</v>
      </c>
    </row>
    <row r="10" spans="2:3" x14ac:dyDescent="0.35">
      <c r="B10" s="2">
        <v>6</v>
      </c>
      <c r="C10" s="13">
        <v>45</v>
      </c>
    </row>
    <row r="11" spans="2:3" x14ac:dyDescent="0.35">
      <c r="B11" s="2">
        <v>7</v>
      </c>
      <c r="C11" s="13">
        <v>50</v>
      </c>
    </row>
    <row r="12" spans="2:3" x14ac:dyDescent="0.35">
      <c r="B12" s="2">
        <v>8</v>
      </c>
      <c r="C12" s="13">
        <v>70</v>
      </c>
    </row>
    <row r="13" spans="2:3" x14ac:dyDescent="0.35">
      <c r="B13" s="2">
        <v>9</v>
      </c>
      <c r="C13" s="13">
        <v>25</v>
      </c>
    </row>
    <row r="14" spans="2:3" x14ac:dyDescent="0.35">
      <c r="B14" s="2">
        <v>10</v>
      </c>
      <c r="C14" s="13">
        <v>30</v>
      </c>
    </row>
    <row r="15" spans="2:3" x14ac:dyDescent="0.35">
      <c r="B15" s="2">
        <v>11</v>
      </c>
      <c r="C15" s="13">
        <v>75</v>
      </c>
    </row>
    <row r="16" spans="2:3" x14ac:dyDescent="0.35">
      <c r="B16" s="2">
        <v>12</v>
      </c>
      <c r="C16" s="13">
        <v>60</v>
      </c>
    </row>
    <row r="17" spans="2:3" x14ac:dyDescent="0.35">
      <c r="B17" s="2">
        <v>13</v>
      </c>
      <c r="C17" s="13">
        <v>30</v>
      </c>
    </row>
    <row r="18" spans="2:3" x14ac:dyDescent="0.35">
      <c r="B18" s="2">
        <v>14</v>
      </c>
      <c r="C18" s="13">
        <v>10</v>
      </c>
    </row>
    <row r="19" spans="2:3" x14ac:dyDescent="0.35">
      <c r="B19" s="2">
        <v>15</v>
      </c>
      <c r="C19" s="13">
        <v>45</v>
      </c>
    </row>
    <row r="20" spans="2:3" x14ac:dyDescent="0.35">
      <c r="B20" s="2">
        <v>16</v>
      </c>
      <c r="C20" s="13">
        <v>50</v>
      </c>
    </row>
    <row r="21" spans="2:3" x14ac:dyDescent="0.35">
      <c r="B21" s="2">
        <v>17</v>
      </c>
      <c r="C21" s="13">
        <v>60</v>
      </c>
    </row>
    <row r="22" spans="2:3" x14ac:dyDescent="0.35">
      <c r="B22" s="2">
        <v>18</v>
      </c>
      <c r="C22" s="13">
        <v>75</v>
      </c>
    </row>
    <row r="23" spans="2:3" x14ac:dyDescent="0.35">
      <c r="B23" s="2">
        <v>19</v>
      </c>
      <c r="C23" s="13">
        <v>80</v>
      </c>
    </row>
    <row r="24" spans="2:3" x14ac:dyDescent="0.35">
      <c r="B24" s="2">
        <v>20</v>
      </c>
      <c r="C24" s="13">
        <v>60</v>
      </c>
    </row>
    <row r="25" spans="2:3" x14ac:dyDescent="0.35">
      <c r="B25" s="2">
        <v>21</v>
      </c>
      <c r="C25" s="13">
        <v>50</v>
      </c>
    </row>
    <row r="26" spans="2:3" x14ac:dyDescent="0.35">
      <c r="B26" s="2">
        <v>22</v>
      </c>
      <c r="C26" s="13">
        <v>30</v>
      </c>
    </row>
    <row r="27" spans="2:3" x14ac:dyDescent="0.35">
      <c r="B27" s="2">
        <v>23</v>
      </c>
      <c r="C27" s="13">
        <v>20</v>
      </c>
    </row>
    <row r="28" spans="2:3" x14ac:dyDescent="0.35">
      <c r="B28" s="2">
        <v>24</v>
      </c>
      <c r="C28" s="13">
        <v>10</v>
      </c>
    </row>
    <row r="29" spans="2:3" x14ac:dyDescent="0.35">
      <c r="B29" s="2">
        <v>25</v>
      </c>
      <c r="C29" s="13">
        <v>75</v>
      </c>
    </row>
    <row r="30" spans="2:3" ht="9.5" customHeight="1" x14ac:dyDescent="0.35"/>
    <row r="31" spans="2:3" ht="18.5" x14ac:dyDescent="0.45">
      <c r="B31" s="21" t="s">
        <v>42</v>
      </c>
      <c r="C31" s="22">
        <f>AVERAGE(C5:C29)</f>
        <v>46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L32"/>
  <sheetViews>
    <sheetView showGridLines="0" zoomScale="80" zoomScaleNormal="80" workbookViewId="0">
      <selection activeCell="B1" sqref="B1"/>
    </sheetView>
  </sheetViews>
  <sheetFormatPr baseColWidth="10" defaultRowHeight="14.5" x14ac:dyDescent="0.35"/>
  <cols>
    <col min="1" max="1" width="5.6328125" customWidth="1"/>
    <col min="2" max="2" width="12.453125" bestFit="1" customWidth="1"/>
    <col min="3" max="3" width="9.81640625" bestFit="1" customWidth="1"/>
    <col min="4" max="4" width="7.90625" bestFit="1" customWidth="1"/>
    <col min="5" max="5" width="12.453125" customWidth="1"/>
    <col min="6" max="6" width="13.81640625" bestFit="1" customWidth="1"/>
    <col min="7" max="7" width="15.36328125" bestFit="1" customWidth="1"/>
    <col min="8" max="8" width="20.6328125" bestFit="1" customWidth="1"/>
    <col min="9" max="9" width="9.81640625" bestFit="1" customWidth="1"/>
    <col min="10" max="10" width="7.7265625" bestFit="1" customWidth="1"/>
    <col min="11" max="11" width="16.6328125" customWidth="1"/>
    <col min="12" max="12" width="12.81640625" bestFit="1" customWidth="1"/>
    <col min="13" max="13" width="10.08984375" bestFit="1" customWidth="1"/>
    <col min="15" max="15" width="12.81640625" bestFit="1" customWidth="1"/>
    <col min="16" max="16" width="13.1796875" customWidth="1"/>
  </cols>
  <sheetData>
    <row r="3" spans="2:12" ht="15" thickBot="1" x14ac:dyDescent="0.4"/>
    <row r="4" spans="2:12" ht="31.5" thickBot="1" x14ac:dyDescent="0.4">
      <c r="B4" s="10" t="s">
        <v>19</v>
      </c>
      <c r="C4" s="18" t="s">
        <v>23</v>
      </c>
      <c r="D4" s="18" t="s">
        <v>21</v>
      </c>
      <c r="E4" s="18" t="s">
        <v>24</v>
      </c>
      <c r="F4" s="18" t="s">
        <v>22</v>
      </c>
      <c r="G4" s="18" t="s">
        <v>25</v>
      </c>
      <c r="H4" s="17" t="s">
        <v>39</v>
      </c>
      <c r="K4" s="43" t="s">
        <v>41</v>
      </c>
      <c r="L4" s="37" t="s">
        <v>40</v>
      </c>
    </row>
    <row r="5" spans="2:12" x14ac:dyDescent="0.35">
      <c r="B5" s="24">
        <v>1</v>
      </c>
      <c r="C5" s="25" t="s">
        <v>26</v>
      </c>
      <c r="D5" s="25" t="s">
        <v>28</v>
      </c>
      <c r="E5" s="25" t="s">
        <v>36</v>
      </c>
      <c r="F5" s="25" t="s">
        <v>31</v>
      </c>
      <c r="G5" s="25" t="s">
        <v>33</v>
      </c>
      <c r="H5" s="26">
        <v>25</v>
      </c>
      <c r="K5" s="44" t="s">
        <v>26</v>
      </c>
      <c r="L5" s="38">
        <f>AVERAGEIF(C5:C29,"=Urbano",H5:H29)</f>
        <v>45</v>
      </c>
    </row>
    <row r="6" spans="2:12" ht="15" thickBot="1" x14ac:dyDescent="0.4">
      <c r="B6" s="2">
        <v>2</v>
      </c>
      <c r="C6" s="14" t="s">
        <v>27</v>
      </c>
      <c r="D6" s="14" t="s">
        <v>28</v>
      </c>
      <c r="E6" s="14" t="s">
        <v>36</v>
      </c>
      <c r="F6" s="14" t="s">
        <v>30</v>
      </c>
      <c r="G6" s="14" t="s">
        <v>34</v>
      </c>
      <c r="H6" s="13">
        <v>30</v>
      </c>
      <c r="K6" s="45" t="s">
        <v>27</v>
      </c>
      <c r="L6" s="39">
        <f>AVERAGEIF(C5:C29,"=Rural",H5:H29)</f>
        <v>47.083333333333336</v>
      </c>
    </row>
    <row r="7" spans="2:12" x14ac:dyDescent="0.35">
      <c r="B7" s="2">
        <v>3</v>
      </c>
      <c r="C7" s="14" t="s">
        <v>26</v>
      </c>
      <c r="D7" s="14" t="s">
        <v>28</v>
      </c>
      <c r="E7" s="14" t="s">
        <v>36</v>
      </c>
      <c r="F7" s="14" t="s">
        <v>31</v>
      </c>
      <c r="G7" s="14" t="s">
        <v>33</v>
      </c>
      <c r="H7" s="13">
        <v>20</v>
      </c>
      <c r="K7" s="44" t="s">
        <v>28</v>
      </c>
      <c r="L7" s="38">
        <f>AVERAGEIF(D5:D29,"=Hombre",H5:H29)</f>
        <v>42.857142857142854</v>
      </c>
    </row>
    <row r="8" spans="2:12" ht="15" thickBot="1" x14ac:dyDescent="0.4">
      <c r="B8" s="2">
        <v>4</v>
      </c>
      <c r="C8" s="14" t="s">
        <v>26</v>
      </c>
      <c r="D8" s="14" t="s">
        <v>28</v>
      </c>
      <c r="E8" s="14" t="s">
        <v>36</v>
      </c>
      <c r="F8" s="14" t="s">
        <v>31</v>
      </c>
      <c r="G8" s="14" t="s">
        <v>33</v>
      </c>
      <c r="H8" s="13">
        <v>50</v>
      </c>
      <c r="K8" s="45" t="s">
        <v>29</v>
      </c>
      <c r="L8" s="39">
        <f>AVERAGEIF(D5:D29,"=Mujer",H5:H29)</f>
        <v>50</v>
      </c>
    </row>
    <row r="9" spans="2:12" x14ac:dyDescent="0.35">
      <c r="B9" s="2">
        <v>5</v>
      </c>
      <c r="C9" s="14" t="s">
        <v>27</v>
      </c>
      <c r="D9" s="14" t="s">
        <v>29</v>
      </c>
      <c r="E9" s="14" t="s">
        <v>36</v>
      </c>
      <c r="F9" s="14" t="s">
        <v>32</v>
      </c>
      <c r="G9" s="14" t="s">
        <v>34</v>
      </c>
      <c r="H9" s="13">
        <v>75</v>
      </c>
      <c r="K9" s="46" t="s">
        <v>36</v>
      </c>
      <c r="L9" s="40">
        <f>AVERAGEIF(E5:E29,"=18 a 24 años",H5:H29)</f>
        <v>46</v>
      </c>
    </row>
    <row r="10" spans="2:12" x14ac:dyDescent="0.35">
      <c r="B10" s="2">
        <v>6</v>
      </c>
      <c r="C10" s="14" t="s">
        <v>26</v>
      </c>
      <c r="D10" s="14" t="s">
        <v>29</v>
      </c>
      <c r="E10" s="14" t="s">
        <v>36</v>
      </c>
      <c r="F10" s="14" t="s">
        <v>30</v>
      </c>
      <c r="G10" s="14" t="s">
        <v>35</v>
      </c>
      <c r="H10" s="13">
        <v>45</v>
      </c>
      <c r="K10" s="47" t="s">
        <v>37</v>
      </c>
      <c r="L10" s="41" t="s">
        <v>46</v>
      </c>
    </row>
    <row r="11" spans="2:12" ht="15" thickBot="1" x14ac:dyDescent="0.4">
      <c r="B11" s="2">
        <v>7</v>
      </c>
      <c r="C11" s="14" t="s">
        <v>26</v>
      </c>
      <c r="D11" s="14" t="s">
        <v>28</v>
      </c>
      <c r="E11" s="14" t="s">
        <v>36</v>
      </c>
      <c r="F11" s="14" t="s">
        <v>31</v>
      </c>
      <c r="G11" s="14" t="s">
        <v>33</v>
      </c>
      <c r="H11" s="13">
        <v>50</v>
      </c>
      <c r="K11" s="48" t="s">
        <v>38</v>
      </c>
      <c r="L11" s="42" t="s">
        <v>46</v>
      </c>
    </row>
    <row r="12" spans="2:12" x14ac:dyDescent="0.35">
      <c r="B12" s="2">
        <v>8</v>
      </c>
      <c r="C12" s="14" t="s">
        <v>27</v>
      </c>
      <c r="D12" s="14" t="s">
        <v>29</v>
      </c>
      <c r="E12" s="14" t="s">
        <v>36</v>
      </c>
      <c r="F12" s="14" t="s">
        <v>31</v>
      </c>
      <c r="G12" s="14" t="s">
        <v>33</v>
      </c>
      <c r="H12" s="13">
        <v>70</v>
      </c>
      <c r="K12" s="44" t="s">
        <v>30</v>
      </c>
      <c r="L12" s="38">
        <f>AVERAGEIF(F5:F29,"=Ingreso bajo",H5:H29)</f>
        <v>41.81818181818182</v>
      </c>
    </row>
    <row r="13" spans="2:12" x14ac:dyDescent="0.35">
      <c r="B13" s="2">
        <v>9</v>
      </c>
      <c r="C13" s="14" t="s">
        <v>27</v>
      </c>
      <c r="D13" s="14" t="s">
        <v>28</v>
      </c>
      <c r="E13" s="14" t="s">
        <v>36</v>
      </c>
      <c r="F13" s="14" t="s">
        <v>30</v>
      </c>
      <c r="G13" s="14" t="s">
        <v>34</v>
      </c>
      <c r="H13" s="13">
        <v>25</v>
      </c>
      <c r="K13" s="47" t="s">
        <v>31</v>
      </c>
      <c r="L13" s="41">
        <f>AVERAGEIF(F5:F29,"=Ingreso medio",H5:H29)</f>
        <v>46.363636363636367</v>
      </c>
    </row>
    <row r="14" spans="2:12" ht="15" thickBot="1" x14ac:dyDescent="0.4">
      <c r="B14" s="2">
        <v>10</v>
      </c>
      <c r="C14" s="14" t="s">
        <v>27</v>
      </c>
      <c r="D14" s="14" t="s">
        <v>29</v>
      </c>
      <c r="E14" s="14" t="s">
        <v>36</v>
      </c>
      <c r="F14" s="14" t="s">
        <v>32</v>
      </c>
      <c r="G14" s="14" t="s">
        <v>33</v>
      </c>
      <c r="H14" s="13">
        <v>30</v>
      </c>
      <c r="K14" s="45" t="s">
        <v>32</v>
      </c>
      <c r="L14" s="39">
        <f>AVERAGEIF(F5:F29,"=Ingreso alto",H5:H29)</f>
        <v>60</v>
      </c>
    </row>
    <row r="15" spans="2:12" x14ac:dyDescent="0.35">
      <c r="B15" s="2">
        <v>11</v>
      </c>
      <c r="C15" s="14" t="s">
        <v>26</v>
      </c>
      <c r="D15" s="14" t="s">
        <v>28</v>
      </c>
      <c r="E15" s="14" t="s">
        <v>36</v>
      </c>
      <c r="F15" s="14" t="s">
        <v>30</v>
      </c>
      <c r="G15" s="14" t="s">
        <v>34</v>
      </c>
      <c r="H15" s="13">
        <v>75</v>
      </c>
      <c r="K15" s="46" t="s">
        <v>33</v>
      </c>
      <c r="L15" s="40">
        <f>AVERAGEIF(G5:G29,"=Primaria",H5:H29)</f>
        <v>43.571428571428569</v>
      </c>
    </row>
    <row r="16" spans="2:12" x14ac:dyDescent="0.35">
      <c r="B16" s="2">
        <v>12</v>
      </c>
      <c r="C16" s="14" t="s">
        <v>27</v>
      </c>
      <c r="D16" s="14" t="s">
        <v>29</v>
      </c>
      <c r="E16" s="14" t="s">
        <v>36</v>
      </c>
      <c r="F16" s="14" t="s">
        <v>31</v>
      </c>
      <c r="G16" s="14" t="s">
        <v>33</v>
      </c>
      <c r="H16" s="13">
        <v>60</v>
      </c>
      <c r="K16" s="47" t="s">
        <v>34</v>
      </c>
      <c r="L16" s="41">
        <f>AVERAGEIF(G5:G29,"=Secundaria",H5:H29)</f>
        <v>44.285714285714285</v>
      </c>
    </row>
    <row r="17" spans="2:12" ht="15" thickBot="1" x14ac:dyDescent="0.4">
      <c r="B17" s="2">
        <v>13</v>
      </c>
      <c r="C17" s="14" t="s">
        <v>27</v>
      </c>
      <c r="D17" s="14" t="s">
        <v>28</v>
      </c>
      <c r="E17" s="14" t="s">
        <v>36</v>
      </c>
      <c r="F17" s="14" t="s">
        <v>30</v>
      </c>
      <c r="G17" s="14" t="s">
        <v>33</v>
      </c>
      <c r="H17" s="13">
        <v>30</v>
      </c>
      <c r="K17" s="45" t="s">
        <v>35</v>
      </c>
      <c r="L17" s="39">
        <f>AVERAGEIF(G5:G29,"=Superior",H5:H29)</f>
        <v>57.5</v>
      </c>
    </row>
    <row r="18" spans="2:12" x14ac:dyDescent="0.35">
      <c r="B18" s="2">
        <v>14</v>
      </c>
      <c r="C18" s="14" t="s">
        <v>27</v>
      </c>
      <c r="D18" s="14" t="s">
        <v>29</v>
      </c>
      <c r="E18" s="14" t="s">
        <v>36</v>
      </c>
      <c r="F18" s="14" t="s">
        <v>30</v>
      </c>
      <c r="G18" s="14" t="s">
        <v>34</v>
      </c>
      <c r="H18" s="13">
        <v>10</v>
      </c>
    </row>
    <row r="19" spans="2:12" x14ac:dyDescent="0.35">
      <c r="B19" s="2">
        <v>15</v>
      </c>
      <c r="C19" s="14" t="s">
        <v>26</v>
      </c>
      <c r="D19" s="14" t="s">
        <v>29</v>
      </c>
      <c r="E19" s="14" t="s">
        <v>36</v>
      </c>
      <c r="F19" s="14" t="s">
        <v>30</v>
      </c>
      <c r="G19" s="14" t="s">
        <v>33</v>
      </c>
      <c r="H19" s="13">
        <v>45</v>
      </c>
    </row>
    <row r="20" spans="2:12" x14ac:dyDescent="0.35">
      <c r="B20" s="2">
        <v>16</v>
      </c>
      <c r="C20" s="14" t="s">
        <v>26</v>
      </c>
      <c r="D20" s="14" t="s">
        <v>28</v>
      </c>
      <c r="E20" s="14" t="s">
        <v>36</v>
      </c>
      <c r="F20" s="14" t="s">
        <v>31</v>
      </c>
      <c r="G20" s="14" t="s">
        <v>33</v>
      </c>
      <c r="H20" s="13">
        <v>50</v>
      </c>
    </row>
    <row r="21" spans="2:12" x14ac:dyDescent="0.35">
      <c r="B21" s="2">
        <v>17</v>
      </c>
      <c r="C21" s="14" t="s">
        <v>26</v>
      </c>
      <c r="D21" s="14" t="s">
        <v>29</v>
      </c>
      <c r="E21" s="14" t="s">
        <v>36</v>
      </c>
      <c r="F21" s="14" t="s">
        <v>31</v>
      </c>
      <c r="G21" s="14" t="s">
        <v>35</v>
      </c>
      <c r="H21" s="13">
        <v>60</v>
      </c>
    </row>
    <row r="22" spans="2:12" x14ac:dyDescent="0.35">
      <c r="B22" s="2">
        <v>18</v>
      </c>
      <c r="C22" s="14" t="s">
        <v>27</v>
      </c>
      <c r="D22" s="14" t="s">
        <v>29</v>
      </c>
      <c r="E22" s="14" t="s">
        <v>36</v>
      </c>
      <c r="F22" s="14" t="s">
        <v>31</v>
      </c>
      <c r="G22" s="14" t="s">
        <v>34</v>
      </c>
      <c r="H22" s="13">
        <v>75</v>
      </c>
    </row>
    <row r="23" spans="2:12" x14ac:dyDescent="0.35">
      <c r="B23" s="2">
        <v>19</v>
      </c>
      <c r="C23" s="14" t="s">
        <v>27</v>
      </c>
      <c r="D23" s="14" t="s">
        <v>28</v>
      </c>
      <c r="E23" s="14" t="s">
        <v>36</v>
      </c>
      <c r="F23" s="14" t="s">
        <v>30</v>
      </c>
      <c r="G23" s="14" t="s">
        <v>33</v>
      </c>
      <c r="H23" s="13">
        <v>80</v>
      </c>
    </row>
    <row r="24" spans="2:12" x14ac:dyDescent="0.35">
      <c r="B24" s="2">
        <v>20</v>
      </c>
      <c r="C24" s="14" t="s">
        <v>27</v>
      </c>
      <c r="D24" s="14" t="s">
        <v>29</v>
      </c>
      <c r="E24" s="14" t="s">
        <v>36</v>
      </c>
      <c r="F24" s="14" t="s">
        <v>30</v>
      </c>
      <c r="G24" s="14" t="s">
        <v>33</v>
      </c>
      <c r="H24" s="13">
        <v>60</v>
      </c>
    </row>
    <row r="25" spans="2:12" x14ac:dyDescent="0.35">
      <c r="B25" s="2">
        <v>21</v>
      </c>
      <c r="C25" s="14" t="s">
        <v>26</v>
      </c>
      <c r="D25" s="14" t="s">
        <v>28</v>
      </c>
      <c r="E25" s="14" t="s">
        <v>36</v>
      </c>
      <c r="F25" s="14" t="s">
        <v>30</v>
      </c>
      <c r="G25" s="14" t="s">
        <v>35</v>
      </c>
      <c r="H25" s="13">
        <v>50</v>
      </c>
    </row>
    <row r="26" spans="2:12" x14ac:dyDescent="0.35">
      <c r="B26" s="2">
        <v>22</v>
      </c>
      <c r="C26" s="14" t="s">
        <v>26</v>
      </c>
      <c r="D26" s="14" t="s">
        <v>28</v>
      </c>
      <c r="E26" s="14" t="s">
        <v>36</v>
      </c>
      <c r="F26" s="14" t="s">
        <v>31</v>
      </c>
      <c r="G26" s="14" t="s">
        <v>33</v>
      </c>
      <c r="H26" s="13">
        <v>30</v>
      </c>
    </row>
    <row r="27" spans="2:12" x14ac:dyDescent="0.35">
      <c r="B27" s="2">
        <v>23</v>
      </c>
      <c r="C27" s="14" t="s">
        <v>27</v>
      </c>
      <c r="D27" s="14" t="s">
        <v>29</v>
      </c>
      <c r="E27" s="14" t="s">
        <v>36</v>
      </c>
      <c r="F27" s="14" t="s">
        <v>31</v>
      </c>
      <c r="G27" s="14" t="s">
        <v>34</v>
      </c>
      <c r="H27" s="13">
        <v>20</v>
      </c>
    </row>
    <row r="28" spans="2:12" x14ac:dyDescent="0.35">
      <c r="B28" s="2">
        <v>24</v>
      </c>
      <c r="C28" s="14" t="s">
        <v>26</v>
      </c>
      <c r="D28" s="14" t="s">
        <v>28</v>
      </c>
      <c r="E28" s="14" t="s">
        <v>36</v>
      </c>
      <c r="F28" s="14" t="s">
        <v>30</v>
      </c>
      <c r="G28" s="14" t="s">
        <v>33</v>
      </c>
      <c r="H28" s="13">
        <v>10</v>
      </c>
    </row>
    <row r="29" spans="2:12" x14ac:dyDescent="0.35">
      <c r="B29" s="2">
        <v>25</v>
      </c>
      <c r="C29" s="14" t="s">
        <v>26</v>
      </c>
      <c r="D29" s="14" t="s">
        <v>28</v>
      </c>
      <c r="E29" s="14" t="s">
        <v>36</v>
      </c>
      <c r="F29" s="14" t="s">
        <v>32</v>
      </c>
      <c r="G29" s="14" t="s">
        <v>35</v>
      </c>
      <c r="H29" s="13">
        <v>75</v>
      </c>
    </row>
    <row r="30" spans="2:12" ht="9.5" customHeight="1" x14ac:dyDescent="0.35"/>
    <row r="31" spans="2:12" ht="18.5" x14ac:dyDescent="0.45">
      <c r="C31" s="8"/>
      <c r="D31" s="8"/>
      <c r="E31" s="8"/>
      <c r="F31" s="8"/>
      <c r="H31" s="29" t="s">
        <v>42</v>
      </c>
    </row>
    <row r="32" spans="2:12" ht="18.5" x14ac:dyDescent="0.45">
      <c r="H32" s="23">
        <f>AVERAGE(H5:H29)</f>
        <v>46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O32"/>
  <sheetViews>
    <sheetView showGridLines="0" zoomScale="80" zoomScaleNormal="80" workbookViewId="0">
      <selection activeCell="F4" sqref="F4"/>
    </sheetView>
  </sheetViews>
  <sheetFormatPr baseColWidth="10" defaultRowHeight="14.5" x14ac:dyDescent="0.35"/>
  <cols>
    <col min="1" max="1" width="5.6328125" customWidth="1"/>
    <col min="2" max="2" width="12.453125" bestFit="1" customWidth="1"/>
    <col min="3" max="3" width="9.81640625" bestFit="1" customWidth="1"/>
    <col min="4" max="4" width="7.90625" bestFit="1" customWidth="1"/>
    <col min="5" max="5" width="12.453125" customWidth="1"/>
    <col min="6" max="6" width="13.81640625" bestFit="1" customWidth="1"/>
    <col min="7" max="7" width="15.36328125" bestFit="1" customWidth="1"/>
    <col min="8" max="8" width="20.6328125" bestFit="1" customWidth="1"/>
    <col min="9" max="9" width="20.6328125" customWidth="1"/>
    <col min="10" max="10" width="9.81640625" bestFit="1" customWidth="1"/>
    <col min="11" max="11" width="7.7265625" bestFit="1" customWidth="1"/>
    <col min="12" max="12" width="16.6328125" customWidth="1"/>
    <col min="13" max="14" width="12.6328125" customWidth="1"/>
    <col min="16" max="16" width="12.81640625" bestFit="1" customWidth="1"/>
    <col min="17" max="17" width="13.1796875" customWidth="1"/>
  </cols>
  <sheetData>
    <row r="3" spans="2:15" ht="15" thickBot="1" x14ac:dyDescent="0.4"/>
    <row r="4" spans="2:15" ht="31.5" thickBot="1" x14ac:dyDescent="0.4">
      <c r="B4" s="10" t="s">
        <v>19</v>
      </c>
      <c r="C4" s="18" t="s">
        <v>23</v>
      </c>
      <c r="D4" s="18" t="s">
        <v>21</v>
      </c>
      <c r="E4" s="18" t="s">
        <v>24</v>
      </c>
      <c r="F4" s="18" t="s">
        <v>22</v>
      </c>
      <c r="G4" s="18" t="s">
        <v>25</v>
      </c>
      <c r="H4" s="17" t="s">
        <v>39</v>
      </c>
      <c r="I4" s="16" t="s">
        <v>43</v>
      </c>
      <c r="L4" s="43" t="s">
        <v>41</v>
      </c>
      <c r="M4" s="37" t="s">
        <v>40</v>
      </c>
      <c r="N4" s="31" t="s">
        <v>45</v>
      </c>
    </row>
    <row r="5" spans="2:15" x14ac:dyDescent="0.35">
      <c r="B5" s="24">
        <v>1</v>
      </c>
      <c r="C5" s="25" t="s">
        <v>26</v>
      </c>
      <c r="D5" s="25" t="s">
        <v>28</v>
      </c>
      <c r="E5" s="25" t="s">
        <v>36</v>
      </c>
      <c r="F5" s="25" t="s">
        <v>31</v>
      </c>
      <c r="G5" s="25" t="s">
        <v>33</v>
      </c>
      <c r="H5" s="26">
        <v>25</v>
      </c>
      <c r="I5" s="27">
        <v>30</v>
      </c>
      <c r="L5" s="44" t="s">
        <v>26</v>
      </c>
      <c r="M5" s="38">
        <f>AVERAGEIF(C5:C29,"=Urbano",H5:H29)</f>
        <v>45</v>
      </c>
      <c r="N5" s="32">
        <f>AVERAGEIF(C5:C29,"=Urbano",I5:I29)</f>
        <v>52.5</v>
      </c>
      <c r="O5" s="15"/>
    </row>
    <row r="6" spans="2:15" ht="15" thickBot="1" x14ac:dyDescent="0.4">
      <c r="B6" s="2">
        <v>2</v>
      </c>
      <c r="C6" s="14" t="s">
        <v>27</v>
      </c>
      <c r="D6" s="14" t="s">
        <v>28</v>
      </c>
      <c r="E6" s="14" t="s">
        <v>36</v>
      </c>
      <c r="F6" s="14" t="s">
        <v>30</v>
      </c>
      <c r="G6" s="14" t="s">
        <v>34</v>
      </c>
      <c r="H6" s="13">
        <v>30</v>
      </c>
      <c r="I6" s="11">
        <v>30</v>
      </c>
      <c r="L6" s="45" t="s">
        <v>27</v>
      </c>
      <c r="M6" s="39">
        <f>AVERAGEIF(C5:C29,"=Rural",H5:H29)</f>
        <v>47.083333333333336</v>
      </c>
      <c r="N6" s="33">
        <f>AVERAGEIF(C5:C29,"=Rural",I5:I29)</f>
        <v>55</v>
      </c>
      <c r="O6" s="15"/>
    </row>
    <row r="7" spans="2:15" x14ac:dyDescent="0.35">
      <c r="B7" s="2">
        <v>3</v>
      </c>
      <c r="C7" s="14" t="s">
        <v>26</v>
      </c>
      <c r="D7" s="14" t="s">
        <v>28</v>
      </c>
      <c r="E7" s="14" t="s">
        <v>36</v>
      </c>
      <c r="F7" s="14" t="s">
        <v>31</v>
      </c>
      <c r="G7" s="14" t="s">
        <v>33</v>
      </c>
      <c r="H7" s="13">
        <v>20</v>
      </c>
      <c r="I7" s="11">
        <v>45</v>
      </c>
      <c r="L7" s="44" t="s">
        <v>28</v>
      </c>
      <c r="M7" s="38">
        <f>AVERAGEIF(D5:D29,"=Hombre",H5:H29)</f>
        <v>42.857142857142854</v>
      </c>
      <c r="N7" s="32">
        <f>AVERAGEIF(D5:D29,"=Hombre",I5:I29)</f>
        <v>50.714285714285715</v>
      </c>
      <c r="O7" s="15"/>
    </row>
    <row r="8" spans="2:15" ht="15" thickBot="1" x14ac:dyDescent="0.4">
      <c r="B8" s="2">
        <v>4</v>
      </c>
      <c r="C8" s="14" t="s">
        <v>26</v>
      </c>
      <c r="D8" s="14" t="s">
        <v>28</v>
      </c>
      <c r="E8" s="14" t="s">
        <v>36</v>
      </c>
      <c r="F8" s="14" t="s">
        <v>31</v>
      </c>
      <c r="G8" s="14" t="s">
        <v>33</v>
      </c>
      <c r="H8" s="13">
        <v>50</v>
      </c>
      <c r="I8" s="11">
        <v>60</v>
      </c>
      <c r="L8" s="45" t="s">
        <v>29</v>
      </c>
      <c r="M8" s="39">
        <f>AVERAGEIF(D5:D29,"=Mujer",H5:H29)</f>
        <v>50</v>
      </c>
      <c r="N8" s="33">
        <f>AVERAGEIF(D5:D29,"=Mujer",I5:I29)</f>
        <v>58.75</v>
      </c>
      <c r="O8" s="15"/>
    </row>
    <row r="9" spans="2:15" x14ac:dyDescent="0.35">
      <c r="B9" s="2">
        <v>5</v>
      </c>
      <c r="C9" s="14" t="s">
        <v>27</v>
      </c>
      <c r="D9" s="14" t="s">
        <v>29</v>
      </c>
      <c r="E9" s="14" t="s">
        <v>36</v>
      </c>
      <c r="F9" s="14" t="s">
        <v>32</v>
      </c>
      <c r="G9" s="14" t="s">
        <v>34</v>
      </c>
      <c r="H9" s="13">
        <v>75</v>
      </c>
      <c r="I9" s="11">
        <v>70</v>
      </c>
      <c r="L9" s="46" t="s">
        <v>36</v>
      </c>
      <c r="M9" s="40">
        <f>AVERAGEIF(E5:E29,"=18 a 24 años",H5:H29)</f>
        <v>46</v>
      </c>
      <c r="N9" s="34">
        <f>AVERAGEIF(E5:E29,"=18 a 24 años",I5:I29)</f>
        <v>53.636363636363633</v>
      </c>
      <c r="O9" s="15"/>
    </row>
    <row r="10" spans="2:15" x14ac:dyDescent="0.35">
      <c r="B10" s="2">
        <v>6</v>
      </c>
      <c r="C10" s="14" t="s">
        <v>26</v>
      </c>
      <c r="D10" s="14" t="s">
        <v>29</v>
      </c>
      <c r="E10" s="14" t="s">
        <v>36</v>
      </c>
      <c r="F10" s="14" t="s">
        <v>30</v>
      </c>
      <c r="G10" s="14" t="s">
        <v>35</v>
      </c>
      <c r="H10" s="13">
        <v>45</v>
      </c>
      <c r="I10" s="12"/>
      <c r="L10" s="47" t="s">
        <v>37</v>
      </c>
      <c r="M10" s="41" t="s">
        <v>46</v>
      </c>
      <c r="N10" s="35" t="s">
        <v>46</v>
      </c>
      <c r="O10" s="15"/>
    </row>
    <row r="11" spans="2:15" ht="15" thickBot="1" x14ac:dyDescent="0.4">
      <c r="B11" s="2">
        <v>7</v>
      </c>
      <c r="C11" s="14" t="s">
        <v>26</v>
      </c>
      <c r="D11" s="14" t="s">
        <v>28</v>
      </c>
      <c r="E11" s="14" t="s">
        <v>36</v>
      </c>
      <c r="F11" s="14" t="s">
        <v>31</v>
      </c>
      <c r="G11" s="14" t="s">
        <v>33</v>
      </c>
      <c r="H11" s="13">
        <v>50</v>
      </c>
      <c r="I11" s="11">
        <v>60</v>
      </c>
      <c r="L11" s="48" t="s">
        <v>38</v>
      </c>
      <c r="M11" s="42" t="s">
        <v>46</v>
      </c>
      <c r="N11" s="36" t="s">
        <v>46</v>
      </c>
      <c r="O11" s="15"/>
    </row>
    <row r="12" spans="2:15" x14ac:dyDescent="0.35">
      <c r="B12" s="2">
        <v>8</v>
      </c>
      <c r="C12" s="14" t="s">
        <v>27</v>
      </c>
      <c r="D12" s="14" t="s">
        <v>29</v>
      </c>
      <c r="E12" s="14" t="s">
        <v>36</v>
      </c>
      <c r="F12" s="14" t="s">
        <v>31</v>
      </c>
      <c r="G12" s="14" t="s">
        <v>33</v>
      </c>
      <c r="H12" s="13">
        <v>70</v>
      </c>
      <c r="I12" s="11">
        <v>75</v>
      </c>
      <c r="L12" s="44" t="s">
        <v>30</v>
      </c>
      <c r="M12" s="38">
        <f>AVERAGEIF(F5:F29,"=Ingreso bajo",H5:H29)</f>
        <v>41.81818181818182</v>
      </c>
      <c r="N12" s="32">
        <f>AVERAGEIF(F5:F29,"=Ingreso bajo",I5:I29)</f>
        <v>51.666666666666664</v>
      </c>
      <c r="O12" s="15"/>
    </row>
    <row r="13" spans="2:15" x14ac:dyDescent="0.35">
      <c r="B13" s="2">
        <v>9</v>
      </c>
      <c r="C13" s="14" t="s">
        <v>27</v>
      </c>
      <c r="D13" s="14" t="s">
        <v>28</v>
      </c>
      <c r="E13" s="14" t="s">
        <v>36</v>
      </c>
      <c r="F13" s="14" t="s">
        <v>30</v>
      </c>
      <c r="G13" s="14" t="s">
        <v>34</v>
      </c>
      <c r="H13" s="13">
        <v>25</v>
      </c>
      <c r="I13" s="11">
        <v>40</v>
      </c>
      <c r="L13" s="47" t="s">
        <v>31</v>
      </c>
      <c r="M13" s="41">
        <f>AVERAGEIF(F5:F29,"=Ingreso medio",H5:H29)</f>
        <v>46.363636363636367</v>
      </c>
      <c r="N13" s="35">
        <f>AVERAGEIF(F5:F29,"=Ingreso medio",I5:I29)</f>
        <v>53.5</v>
      </c>
      <c r="O13" s="15"/>
    </row>
    <row r="14" spans="2:15" ht="15" thickBot="1" x14ac:dyDescent="0.4">
      <c r="B14" s="2">
        <v>10</v>
      </c>
      <c r="C14" s="14" t="s">
        <v>27</v>
      </c>
      <c r="D14" s="14" t="s">
        <v>29</v>
      </c>
      <c r="E14" s="14" t="s">
        <v>36</v>
      </c>
      <c r="F14" s="14" t="s">
        <v>32</v>
      </c>
      <c r="G14" s="14" t="s">
        <v>33</v>
      </c>
      <c r="H14" s="13">
        <v>30</v>
      </c>
      <c r="I14" s="11">
        <v>35</v>
      </c>
      <c r="L14" s="45" t="s">
        <v>32</v>
      </c>
      <c r="M14" s="39">
        <f>AVERAGEIF(F5:F29,"=Ingreso alto",H5:H29)</f>
        <v>60</v>
      </c>
      <c r="N14" s="33">
        <f>AVERAGEIF(F5:F29,"=Ingreso alto",I5:I29)</f>
        <v>60</v>
      </c>
      <c r="O14" s="15"/>
    </row>
    <row r="15" spans="2:15" x14ac:dyDescent="0.35">
      <c r="B15" s="2">
        <v>11</v>
      </c>
      <c r="C15" s="14" t="s">
        <v>26</v>
      </c>
      <c r="D15" s="14" t="s">
        <v>28</v>
      </c>
      <c r="E15" s="14" t="s">
        <v>36</v>
      </c>
      <c r="F15" s="14" t="s">
        <v>30</v>
      </c>
      <c r="G15" s="14" t="s">
        <v>34</v>
      </c>
      <c r="H15" s="13">
        <v>75</v>
      </c>
      <c r="I15" s="11">
        <v>75</v>
      </c>
      <c r="L15" s="46" t="s">
        <v>33</v>
      </c>
      <c r="M15" s="40">
        <f>AVERAGEIF(G5:G29,"=Primaria",H5:H29)</f>
        <v>43.571428571428569</v>
      </c>
      <c r="N15" s="34">
        <f>AVERAGEIF(G5:G29,"=Primaria",I5:I29)</f>
        <v>53.214285714285715</v>
      </c>
      <c r="O15" s="15"/>
    </row>
    <row r="16" spans="2:15" x14ac:dyDescent="0.35">
      <c r="B16" s="2">
        <v>12</v>
      </c>
      <c r="C16" s="14" t="s">
        <v>27</v>
      </c>
      <c r="D16" s="14" t="s">
        <v>29</v>
      </c>
      <c r="E16" s="14" t="s">
        <v>36</v>
      </c>
      <c r="F16" s="14" t="s">
        <v>31</v>
      </c>
      <c r="G16" s="14" t="s">
        <v>33</v>
      </c>
      <c r="H16" s="13">
        <v>60</v>
      </c>
      <c r="I16" s="11">
        <v>75</v>
      </c>
      <c r="L16" s="47" t="s">
        <v>34</v>
      </c>
      <c r="M16" s="41">
        <f>AVERAGEIF(G5:G29,"=Secundaria",H5:H29)</f>
        <v>44.285714285714285</v>
      </c>
      <c r="N16" s="35">
        <f>AVERAGEIF(G5:G29,"=Secundaria",I5:I29)</f>
        <v>48</v>
      </c>
      <c r="O16" s="15"/>
    </row>
    <row r="17" spans="2:15" ht="15" thickBot="1" x14ac:dyDescent="0.4">
      <c r="B17" s="2">
        <v>13</v>
      </c>
      <c r="C17" s="14" t="s">
        <v>27</v>
      </c>
      <c r="D17" s="14" t="s">
        <v>28</v>
      </c>
      <c r="E17" s="14" t="s">
        <v>36</v>
      </c>
      <c r="F17" s="14" t="s">
        <v>30</v>
      </c>
      <c r="G17" s="14" t="s">
        <v>33</v>
      </c>
      <c r="H17" s="13">
        <v>30</v>
      </c>
      <c r="I17" s="11">
        <v>50</v>
      </c>
      <c r="L17" s="45" t="s">
        <v>35</v>
      </c>
      <c r="M17" s="39">
        <f>AVERAGEIF(G5:G29,"=Superior",H5:H29)</f>
        <v>57.5</v>
      </c>
      <c r="N17" s="33">
        <f>AVERAGEIF(G5:G29,"=Superior",I5:I29)</f>
        <v>65</v>
      </c>
      <c r="O17" s="15"/>
    </row>
    <row r="18" spans="2:15" x14ac:dyDescent="0.35">
      <c r="B18" s="2">
        <v>14</v>
      </c>
      <c r="C18" s="14" t="s">
        <v>27</v>
      </c>
      <c r="D18" s="14" t="s">
        <v>29</v>
      </c>
      <c r="E18" s="14" t="s">
        <v>36</v>
      </c>
      <c r="F18" s="14" t="s">
        <v>30</v>
      </c>
      <c r="G18" s="14" t="s">
        <v>34</v>
      </c>
      <c r="H18" s="13">
        <v>10</v>
      </c>
      <c r="I18" s="12"/>
    </row>
    <row r="19" spans="2:15" x14ac:dyDescent="0.35">
      <c r="B19" s="2">
        <v>15</v>
      </c>
      <c r="C19" s="14" t="s">
        <v>26</v>
      </c>
      <c r="D19" s="14" t="s">
        <v>29</v>
      </c>
      <c r="E19" s="14" t="s">
        <v>36</v>
      </c>
      <c r="F19" s="14" t="s">
        <v>30</v>
      </c>
      <c r="G19" s="14" t="s">
        <v>33</v>
      </c>
      <c r="H19" s="13">
        <v>45</v>
      </c>
      <c r="I19" s="11">
        <v>50</v>
      </c>
    </row>
    <row r="20" spans="2:15" x14ac:dyDescent="0.35">
      <c r="B20" s="2">
        <v>16</v>
      </c>
      <c r="C20" s="14" t="s">
        <v>26</v>
      </c>
      <c r="D20" s="14" t="s">
        <v>28</v>
      </c>
      <c r="E20" s="14" t="s">
        <v>36</v>
      </c>
      <c r="F20" s="14" t="s">
        <v>31</v>
      </c>
      <c r="G20" s="14" t="s">
        <v>33</v>
      </c>
      <c r="H20" s="13">
        <v>50</v>
      </c>
      <c r="I20" s="11">
        <v>50</v>
      </c>
    </row>
    <row r="21" spans="2:15" x14ac:dyDescent="0.35">
      <c r="B21" s="2">
        <v>17</v>
      </c>
      <c r="C21" s="14" t="s">
        <v>26</v>
      </c>
      <c r="D21" s="14" t="s">
        <v>29</v>
      </c>
      <c r="E21" s="14" t="s">
        <v>36</v>
      </c>
      <c r="F21" s="14" t="s">
        <v>31</v>
      </c>
      <c r="G21" s="14" t="s">
        <v>35</v>
      </c>
      <c r="H21" s="13">
        <v>60</v>
      </c>
      <c r="I21" s="11">
        <v>70</v>
      </c>
    </row>
    <row r="22" spans="2:15" x14ac:dyDescent="0.35">
      <c r="B22" s="2">
        <v>18</v>
      </c>
      <c r="C22" s="14" t="s">
        <v>27</v>
      </c>
      <c r="D22" s="14" t="s">
        <v>29</v>
      </c>
      <c r="E22" s="14" t="s">
        <v>36</v>
      </c>
      <c r="F22" s="14" t="s">
        <v>31</v>
      </c>
      <c r="G22" s="14" t="s">
        <v>34</v>
      </c>
      <c r="H22" s="13">
        <v>75</v>
      </c>
      <c r="I22" s="12"/>
    </row>
    <row r="23" spans="2:15" x14ac:dyDescent="0.35">
      <c r="B23" s="2">
        <v>19</v>
      </c>
      <c r="C23" s="14" t="s">
        <v>27</v>
      </c>
      <c r="D23" s="14" t="s">
        <v>28</v>
      </c>
      <c r="E23" s="14" t="s">
        <v>36</v>
      </c>
      <c r="F23" s="14" t="s">
        <v>30</v>
      </c>
      <c r="G23" s="14" t="s">
        <v>33</v>
      </c>
      <c r="H23" s="13">
        <v>80</v>
      </c>
      <c r="I23" s="11">
        <v>80</v>
      </c>
    </row>
    <row r="24" spans="2:15" x14ac:dyDescent="0.35">
      <c r="B24" s="2">
        <v>20</v>
      </c>
      <c r="C24" s="14" t="s">
        <v>27</v>
      </c>
      <c r="D24" s="14" t="s">
        <v>29</v>
      </c>
      <c r="E24" s="14" t="s">
        <v>36</v>
      </c>
      <c r="F24" s="14" t="s">
        <v>30</v>
      </c>
      <c r="G24" s="14" t="s">
        <v>33</v>
      </c>
      <c r="H24" s="13">
        <v>60</v>
      </c>
      <c r="I24" s="11">
        <v>70</v>
      </c>
    </row>
    <row r="25" spans="2:15" x14ac:dyDescent="0.35">
      <c r="B25" s="2">
        <v>21</v>
      </c>
      <c r="C25" s="14" t="s">
        <v>26</v>
      </c>
      <c r="D25" s="14" t="s">
        <v>28</v>
      </c>
      <c r="E25" s="14" t="s">
        <v>36</v>
      </c>
      <c r="F25" s="14" t="s">
        <v>30</v>
      </c>
      <c r="G25" s="14" t="s">
        <v>35</v>
      </c>
      <c r="H25" s="13">
        <v>50</v>
      </c>
      <c r="I25" s="11">
        <v>50</v>
      </c>
    </row>
    <row r="26" spans="2:15" x14ac:dyDescent="0.35">
      <c r="B26" s="2">
        <v>22</v>
      </c>
      <c r="C26" s="14" t="s">
        <v>26</v>
      </c>
      <c r="D26" s="14" t="s">
        <v>28</v>
      </c>
      <c r="E26" s="14" t="s">
        <v>36</v>
      </c>
      <c r="F26" s="14" t="s">
        <v>31</v>
      </c>
      <c r="G26" s="14" t="s">
        <v>33</v>
      </c>
      <c r="H26" s="13">
        <v>30</v>
      </c>
      <c r="I26" s="11">
        <v>45</v>
      </c>
    </row>
    <row r="27" spans="2:15" x14ac:dyDescent="0.35">
      <c r="B27" s="2">
        <v>23</v>
      </c>
      <c r="C27" s="14" t="s">
        <v>27</v>
      </c>
      <c r="D27" s="14" t="s">
        <v>29</v>
      </c>
      <c r="E27" s="14" t="s">
        <v>36</v>
      </c>
      <c r="F27" s="14" t="s">
        <v>31</v>
      </c>
      <c r="G27" s="14" t="s">
        <v>34</v>
      </c>
      <c r="H27" s="13">
        <v>20</v>
      </c>
      <c r="I27" s="11">
        <v>25</v>
      </c>
    </row>
    <row r="28" spans="2:15" x14ac:dyDescent="0.35">
      <c r="B28" s="2">
        <v>24</v>
      </c>
      <c r="C28" s="14" t="s">
        <v>26</v>
      </c>
      <c r="D28" s="14" t="s">
        <v>28</v>
      </c>
      <c r="E28" s="14" t="s">
        <v>36</v>
      </c>
      <c r="F28" s="14" t="s">
        <v>30</v>
      </c>
      <c r="G28" s="14" t="s">
        <v>33</v>
      </c>
      <c r="H28" s="13">
        <v>10</v>
      </c>
      <c r="I28" s="11">
        <v>20</v>
      </c>
    </row>
    <row r="29" spans="2:15" x14ac:dyDescent="0.35">
      <c r="B29" s="2">
        <v>25</v>
      </c>
      <c r="C29" s="14" t="s">
        <v>26</v>
      </c>
      <c r="D29" s="14" t="s">
        <v>28</v>
      </c>
      <c r="E29" s="14" t="s">
        <v>36</v>
      </c>
      <c r="F29" s="14" t="s">
        <v>32</v>
      </c>
      <c r="G29" s="14" t="s">
        <v>35</v>
      </c>
      <c r="H29" s="13">
        <v>75</v>
      </c>
      <c r="I29" s="11">
        <v>75</v>
      </c>
    </row>
    <row r="30" spans="2:15" ht="9.5" customHeight="1" x14ac:dyDescent="0.35"/>
    <row r="31" spans="2:15" ht="18.5" x14ac:dyDescent="0.45">
      <c r="C31" s="8"/>
      <c r="D31" s="8"/>
      <c r="E31" s="8"/>
      <c r="F31" s="8"/>
      <c r="H31" s="29" t="s">
        <v>42</v>
      </c>
      <c r="I31" s="30" t="s">
        <v>44</v>
      </c>
    </row>
    <row r="32" spans="2:15" ht="18.5" x14ac:dyDescent="0.45">
      <c r="H32" s="23">
        <f>AVERAGE(H5:H29)</f>
        <v>46</v>
      </c>
      <c r="I32" s="28">
        <f>AVERAGE(I5:I29)</f>
        <v>53.636363636363633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4-5-6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Liliana Gabriela Godoy García</cp:lastModifiedBy>
  <dcterms:created xsi:type="dcterms:W3CDTF">2024-01-23T17:27:40Z</dcterms:created>
  <dcterms:modified xsi:type="dcterms:W3CDTF">2024-02-09T20:03:29Z</dcterms:modified>
</cp:coreProperties>
</file>